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 1 - Gas vs Electric MSRP " sheetId="2" r:id="rId5"/>
    <sheet name="Sheet 2 - Gas vs Electric MSRP " sheetId="3" r:id="rId6"/>
  </sheets>
</workbook>
</file>

<file path=xl/sharedStrings.xml><?xml version="1.0" encoding="utf-8"?>
<sst xmlns="http://schemas.openxmlformats.org/spreadsheetml/2006/main" uniqueCount="42">
  <si>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</si>
  <si>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</si>
  <si>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</si>
  <si>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</si>
  <si>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t>
  </si>
  <si>
    <t>Gas vs Electric MSRP and Fuel Cost</t>
  </si>
  <si>
    <t xml:space="preserve">Sheet 1 - Gas vs Electric MSRP </t>
  </si>
  <si>
    <t>2023 Chevy Bolt EV 1LT (no options)</t>
  </si>
  <si>
    <t>2023 Honda Civic Sport</t>
  </si>
  <si>
    <t>Add Another Car Here</t>
  </si>
  <si>
    <t>Lowest trim level MSRP</t>
  </si>
  <si>
    <t>Mandatory destination freight charge</t>
  </si>
  <si>
    <t>Tax Incentive and/or other Discounts ( Use NEGATIVE number )</t>
  </si>
  <si>
    <t>Total Minimum</t>
  </si>
  <si>
    <t>Fuel Economy (Combined, Gas)</t>
  </si>
  <si>
    <t>MPGe (electric)</t>
  </si>
  <si>
    <t>kWh/100 Miles</t>
  </si>
  <si>
    <t>Gallons of gas used annually</t>
  </si>
  <si>
    <t>Electricity used Annually (in kWh)</t>
  </si>
  <si>
    <t>“Official”Annual Fuel Cost</t>
  </si>
  <si>
    <r>
      <rPr>
        <b val="1"/>
        <sz val="10"/>
        <color indexed="8"/>
        <rFont val="Helvetica Neue"/>
      </rPr>
      <t xml:space="preserve">Number of miles per year ( </t>
    </r>
    <r>
      <rPr>
        <b val="1"/>
        <u val="single"/>
        <sz val="10"/>
        <color indexed="8"/>
        <rFont val="Helvetica Neue"/>
      </rPr>
      <t>https://www.fhwa.dot.gov/ohim/onh00/bar8.htm</t>
    </r>
    <r>
      <rPr>
        <b val="1"/>
        <sz val="10"/>
        <color indexed="8"/>
        <rFont val="Helvetica Neue"/>
      </rPr>
      <t xml:space="preserve"> )</t>
    </r>
  </si>
  <si>
    <r>
      <rPr>
        <b val="1"/>
        <sz val="10"/>
        <color indexed="8"/>
        <rFont val="Helvetica Neue"/>
      </rPr>
      <t xml:space="preserve">Average cost of Gasoline ( </t>
    </r>
    <r>
      <rPr>
        <b val="1"/>
        <u val="single"/>
        <sz val="10"/>
        <color indexed="8"/>
        <rFont val="Helvetica Neue"/>
      </rPr>
      <t>https://www.gasbuddy.com/usa</t>
    </r>
    <r>
      <rPr>
        <b val="1"/>
        <sz val="10"/>
        <color indexed="8"/>
        <rFont val="Helvetica Neue"/>
      </rPr>
      <t xml:space="preserve"> , WI )</t>
    </r>
  </si>
  <si>
    <t>Average cost of electricity (use yours, per kWh)</t>
  </si>
  <si>
    <t>Actual cost of fuel per year</t>
  </si>
  <si>
    <t>Oil Changes and other maintenance and costs per year</t>
  </si>
  <si>
    <t>Total Vehicle Cost Annual</t>
  </si>
  <si>
    <t>At Purchase</t>
  </si>
  <si>
    <t>1 Year</t>
  </si>
  <si>
    <t>2 Year</t>
  </si>
  <si>
    <t>3 Year</t>
  </si>
  <si>
    <t>4 year</t>
  </si>
  <si>
    <t>5 Year</t>
  </si>
  <si>
    <t>6 Year</t>
  </si>
  <si>
    <t>7 Year</t>
  </si>
  <si>
    <t>8 Year</t>
  </si>
  <si>
    <t>SAVINGS AFTER 8 YEARS Bolt vs Civic</t>
  </si>
  <si>
    <t>Annual Savings</t>
  </si>
  <si>
    <t>Sheet 2</t>
  </si>
  <si>
    <t xml:space="preserve">Sheet 2 - Gas vs Electric MSRP </t>
  </si>
  <si>
    <t>2023 Honda Civic Sport (no options)</t>
  </si>
  <si>
    <t>Tesla Model Y AWD Long Range</t>
  </si>
  <si>
    <t>kWh/100 miles</t>
  </si>
</sst>
</file>

<file path=xl/styles.xml><?xml version="1.0" encoding="utf-8"?>
<styleSheet xmlns="http://schemas.openxmlformats.org/spreadsheetml/2006/main">
  <numFmts count="4">
    <numFmt numFmtId="0" formatCode="General"/>
    <numFmt numFmtId="59" formatCode="&quot;$&quot;0.00"/>
    <numFmt numFmtId="60" formatCode="&quot;$&quot;#,##0.00"/>
    <numFmt numFmtId="61" formatCode="#,##0.0#"/>
  </numFmts>
  <fonts count="7">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
      <b val="1"/>
      <u val="single"/>
      <sz val="10"/>
      <color indexed="8"/>
      <name val="Helvetica Neue"/>
    </font>
    <font>
      <sz val="11"/>
      <color indexed="8"/>
      <name val="Helvetica Neue"/>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s>
  <borders count="8">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27">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0" fontId="4" fillId="4" borderId="1" applyNumberFormat="0" applyFont="1" applyFill="1" applyBorder="1" applyAlignment="1" applyProtection="0">
      <alignment vertical="top" wrapText="1"/>
    </xf>
    <xf numFmtId="49" fontId="4" fillId="4" borderId="1" applyNumberFormat="1" applyFont="1" applyFill="1" applyBorder="1" applyAlignment="1" applyProtection="0">
      <alignment vertical="top" wrapText="1"/>
    </xf>
    <xf numFmtId="49" fontId="4" fillId="5" borderId="2" applyNumberFormat="1" applyFont="1" applyFill="1" applyBorder="1" applyAlignment="1" applyProtection="0">
      <alignment vertical="top" wrapText="1"/>
    </xf>
    <xf numFmtId="0" fontId="0" borderId="3" applyNumberFormat="0" applyFont="1" applyFill="0" applyBorder="1" applyAlignment="1" applyProtection="0">
      <alignment vertical="top" wrapText="1"/>
    </xf>
    <xf numFmtId="59" fontId="0" borderId="4" applyNumberFormat="1" applyFont="1" applyFill="0" applyBorder="1" applyAlignment="1" applyProtection="0">
      <alignment vertical="top" wrapText="1"/>
    </xf>
    <xf numFmtId="0" fontId="0" borderId="4" applyNumberFormat="0" applyFont="1" applyFill="0" applyBorder="1" applyAlignment="1" applyProtection="0">
      <alignment vertical="top" wrapText="1"/>
    </xf>
    <xf numFmtId="49" fontId="4" fillId="5" borderId="5" applyNumberFormat="1" applyFont="1" applyFill="1" applyBorder="1" applyAlignment="1" applyProtection="0">
      <alignment vertical="top" wrapText="1"/>
    </xf>
    <xf numFmtId="0" fontId="0" borderId="6" applyNumberFormat="0" applyFont="1" applyFill="0" applyBorder="1" applyAlignment="1" applyProtection="0">
      <alignment vertical="top" wrapText="1"/>
    </xf>
    <xf numFmtId="59" fontId="0" borderId="7" applyNumberFormat="1" applyFont="1" applyFill="0" applyBorder="1" applyAlignment="1" applyProtection="0">
      <alignment vertical="top" wrapText="1"/>
    </xf>
    <xf numFmtId="0" fontId="0" borderId="7" applyNumberFormat="0" applyFont="1" applyFill="0" applyBorder="1" applyAlignment="1" applyProtection="0">
      <alignment vertical="top" wrapText="1"/>
    </xf>
    <xf numFmtId="0" fontId="0" borderId="7" applyNumberFormat="1" applyFont="1" applyFill="0" applyBorder="1" applyAlignment="1" applyProtection="0">
      <alignment vertical="top" wrapText="1"/>
    </xf>
    <xf numFmtId="60" fontId="0" borderId="7" applyNumberFormat="1" applyFont="1" applyFill="0" applyBorder="1" applyAlignment="1" applyProtection="0">
      <alignment vertical="top" wrapText="1"/>
    </xf>
    <xf numFmtId="2" fontId="0" borderId="7" applyNumberFormat="1" applyFont="1" applyFill="0" applyBorder="1" applyAlignment="1" applyProtection="0">
      <alignment vertical="top" wrapText="1"/>
    </xf>
    <xf numFmtId="61" fontId="0" borderId="7" applyNumberFormat="1" applyFont="1" applyFill="0" applyBorder="1" applyAlignment="1" applyProtection="0">
      <alignment vertical="top" wrapText="1"/>
    </xf>
    <xf numFmtId="3" fontId="0" borderId="6" applyNumberFormat="1" applyFont="1" applyFill="0" applyBorder="1" applyAlignment="1" applyProtection="0">
      <alignment vertical="top" wrapText="1"/>
    </xf>
    <xf numFmtId="60" fontId="6" borderId="7" applyNumberFormat="1" applyFont="1" applyFill="0" applyBorder="1" applyAlignment="1" applyProtection="0">
      <alignment vertical="top" wrapText="1"/>
    </xf>
    <xf numFmtId="59" fontId="0" borderId="6" applyNumberFormat="1" applyFont="1" applyFill="0" applyBorder="1" applyAlignment="1" applyProtection="0">
      <alignment vertical="top" wrapText="1"/>
    </xf>
    <xf numFmtId="0" fontId="4" fillId="5" borderId="5" applyNumberFormat="0" applyFont="1" applyFill="1" applyBorder="1"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dbdbdb"/>
      <rgbColor rgb="ffb8b8b8"/>
      <rgbColor rgb="fffefffe"/>
      <rgbColor rgb="ff91919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29665"/>
          <c:y val="0.12368"/>
          <c:w val="0.840175"/>
          <c:h val="0.810337"/>
        </c:manualLayout>
      </c:layout>
      <c:lineChart>
        <c:grouping val="standard"/>
        <c:varyColors val="0"/>
        <c:ser>
          <c:idx val="0"/>
          <c:order val="0"/>
          <c:tx>
            <c:strRef>
              <c:f>'Sheet 1 - Gas vs Electric MSRP '!$C$2</c:f>
              <c:strCache>
                <c:ptCount val="1"/>
                <c:pt idx="0">
                  <c:v>2023 Chevy Bolt EV 1LT (no options)</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'Sheet 1 - Gas vs Electric MSRP '!$A$20:$A$28</c:f>
              <c:strCache>
                <c:ptCount val="9"/>
                <c:pt idx="0">
                  <c:v>At Purchase</c:v>
                </c:pt>
                <c:pt idx="1">
                  <c:v>1 Year</c:v>
                </c:pt>
                <c:pt idx="2">
                  <c:v>2 Year</c:v>
                </c:pt>
                <c:pt idx="3">
                  <c:v>3 Year</c:v>
                </c:pt>
                <c:pt idx="4">
                  <c:v>4 year</c:v>
                </c:pt>
                <c:pt idx="5">
                  <c:v>5 Year</c:v>
                </c:pt>
                <c:pt idx="6">
                  <c:v>6 Year</c:v>
                </c:pt>
                <c:pt idx="7">
                  <c:v>7 Year</c:v>
                </c:pt>
                <c:pt idx="8">
                  <c:v>8 Year</c:v>
                </c:pt>
              </c:strCache>
            </c:strRef>
          </c:cat>
          <c:val>
            <c:numRef>
              <c:f>'Sheet 1 - Gas vs Electric MSRP '!$C$20:$C$28</c:f>
              <c:numCache>
                <c:ptCount val="9"/>
                <c:pt idx="0">
                  <c:v>26595.000000</c:v>
                </c:pt>
                <c:pt idx="1">
                  <c:v>26821.396800</c:v>
                </c:pt>
                <c:pt idx="2">
                  <c:v>27047.793600</c:v>
                </c:pt>
                <c:pt idx="3">
                  <c:v>27274.190400</c:v>
                </c:pt>
                <c:pt idx="4">
                  <c:v>27500.587200</c:v>
                </c:pt>
                <c:pt idx="5">
                  <c:v>27726.984000</c:v>
                </c:pt>
                <c:pt idx="6">
                  <c:v>27953.380800</c:v>
                </c:pt>
                <c:pt idx="7">
                  <c:v>28179.777600</c:v>
                </c:pt>
                <c:pt idx="8">
                  <c:v>28406.174400</c:v>
                </c:pt>
              </c:numCache>
            </c:numRef>
          </c:val>
          <c:smooth val="0"/>
        </c:ser>
        <c:ser>
          <c:idx val="1"/>
          <c:order val="1"/>
          <c:tx>
            <c:strRef>
              <c:f>'Sheet 1 - Gas vs Electric MSRP '!$D$2</c:f>
              <c:strCache>
                <c:ptCount val="1"/>
                <c:pt idx="0">
                  <c:v>2023 Honda Civic Sport</c:v>
                </c:pt>
              </c:strCache>
            </c:strRef>
          </c:tx>
          <c:spPr>
            <a:solidFill>
              <a:srgbClr val="FFFFFF"/>
            </a:solidFill>
            <a:ln w="50800" cap="flat">
              <a:solidFill>
                <a:schemeClr val="accent5">
                  <a:hueOff val="-82419"/>
                  <a:satOff val="-9513"/>
                  <a:lumOff val="-16343"/>
                </a:schemeClr>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'Sheet 1 - Gas vs Electric MSRP '!$A$20:$A$28</c:f>
              <c:strCache>
                <c:ptCount val="9"/>
                <c:pt idx="0">
                  <c:v>At Purchase</c:v>
                </c:pt>
                <c:pt idx="1">
                  <c:v>1 Year</c:v>
                </c:pt>
                <c:pt idx="2">
                  <c:v>2 Year</c:v>
                </c:pt>
                <c:pt idx="3">
                  <c:v>3 Year</c:v>
                </c:pt>
                <c:pt idx="4">
                  <c:v>4 year</c:v>
                </c:pt>
                <c:pt idx="5">
                  <c:v>5 Year</c:v>
                </c:pt>
                <c:pt idx="6">
                  <c:v>6 Year</c:v>
                </c:pt>
                <c:pt idx="7">
                  <c:v>7 Year</c:v>
                </c:pt>
                <c:pt idx="8">
                  <c:v>8 Year</c:v>
                </c:pt>
              </c:strCache>
            </c:strRef>
          </c:cat>
          <c:val>
            <c:numRef>
              <c:f>'Sheet 1 - Gas vs Electric MSRP '!$D$20:$D$28</c:f>
              <c:numCache>
                <c:ptCount val="9"/>
                <c:pt idx="0">
                  <c:v>26145.000000</c:v>
                </c:pt>
                <c:pt idx="1">
                  <c:v>27406.843636</c:v>
                </c:pt>
                <c:pt idx="2">
                  <c:v>28668.687273</c:v>
                </c:pt>
                <c:pt idx="3">
                  <c:v>29930.530909</c:v>
                </c:pt>
                <c:pt idx="4">
                  <c:v>31192.374545</c:v>
                </c:pt>
                <c:pt idx="5">
                  <c:v>32454.218182</c:v>
                </c:pt>
                <c:pt idx="6">
                  <c:v>33716.061818</c:v>
                </c:pt>
                <c:pt idx="7">
                  <c:v>34977.905455</c:v>
                </c:pt>
                <c:pt idx="8">
                  <c:v>36239.749091</c:v>
                </c:pt>
              </c:numCache>
            </c:numRef>
          </c:val>
          <c:smooth val="0"/>
        </c:ser>
        <c:marker val="1"/>
        <c:axId val="2094734552"/>
        <c:axId val="2094734553"/>
      </c:lineChart>
      <c:catAx>
        <c:axId val="20947345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General"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9500"/>
        <c:minorUnit val="4750"/>
      </c:valAx>
      <c:spPr>
        <a:noFill/>
        <a:ln w="12700" cap="flat">
          <a:noFill/>
          <a:miter lim="400000"/>
        </a:ln>
        <a:effectLst/>
      </c:spPr>
    </c:plotArea>
    <c:legend>
      <c:legendPos val="t"/>
      <c:layout>
        <c:manualLayout>
          <c:xMode val="edge"/>
          <c:yMode val="edge"/>
          <c:x val="0.0884292"/>
          <c:y val="0"/>
          <c:w val="0.893788"/>
          <c:h val="0.0640667"/>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4322"/>
          <c:y val="0.123633"/>
          <c:w val="0.823467"/>
          <c:h val="0.810404"/>
        </c:manualLayout>
      </c:layout>
      <c:lineChart>
        <c:grouping val="standard"/>
        <c:varyColors val="0"/>
        <c:ser>
          <c:idx val="0"/>
          <c:order val="0"/>
          <c:tx>
            <c:strRef>
              <c:f>'Sheet 2 - Gas vs Electric MSRP '!$C$2</c:f>
              <c:strCache>
                <c:ptCount val="1"/>
                <c:pt idx="0">
                  <c:v>2023 Chevy Bolt EV 1LT (no options)</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'Sheet 2 - Gas vs Electric MSRP '!$A$20:$A$28</c:f>
              <c:strCache>
                <c:ptCount val="9"/>
                <c:pt idx="0">
                  <c:v>At Purchase</c:v>
                </c:pt>
                <c:pt idx="1">
                  <c:v>1 Year</c:v>
                </c:pt>
                <c:pt idx="2">
                  <c:v>2 Year</c:v>
                </c:pt>
                <c:pt idx="3">
                  <c:v>3 Year</c:v>
                </c:pt>
                <c:pt idx="4">
                  <c:v>4 year</c:v>
                </c:pt>
                <c:pt idx="5">
                  <c:v>5 Year</c:v>
                </c:pt>
                <c:pt idx="6">
                  <c:v>6 Year</c:v>
                </c:pt>
                <c:pt idx="7">
                  <c:v>7 Year</c:v>
                </c:pt>
                <c:pt idx="8">
                  <c:v>8 Year</c:v>
                </c:pt>
              </c:strCache>
            </c:strRef>
          </c:cat>
          <c:val>
            <c:numRef>
              <c:f>'Sheet 2 - Gas vs Electric MSRP '!$C$20:$C$28</c:f>
              <c:numCache>
                <c:ptCount val="9"/>
                <c:pt idx="0">
                  <c:v>26595.000000</c:v>
                </c:pt>
                <c:pt idx="1">
                  <c:v>26821.396800</c:v>
                </c:pt>
                <c:pt idx="2">
                  <c:v>27047.793600</c:v>
                </c:pt>
                <c:pt idx="3">
                  <c:v>27274.190400</c:v>
                </c:pt>
                <c:pt idx="4">
                  <c:v>27500.587200</c:v>
                </c:pt>
                <c:pt idx="5">
                  <c:v>27726.984000</c:v>
                </c:pt>
                <c:pt idx="6">
                  <c:v>27953.380800</c:v>
                </c:pt>
                <c:pt idx="7">
                  <c:v>28179.777600</c:v>
                </c:pt>
                <c:pt idx="8">
                  <c:v>28406.174400</c:v>
                </c:pt>
              </c:numCache>
            </c:numRef>
          </c:val>
          <c:smooth val="0"/>
        </c:ser>
        <c:ser>
          <c:idx val="1"/>
          <c:order val="1"/>
          <c:tx>
            <c:strRef>
              <c:f>'Sheet 2 - Gas vs Electric MSRP '!$D$2</c:f>
              <c:strCache>
                <c:ptCount val="1"/>
                <c:pt idx="0">
                  <c:v>2023 Honda Civic Sport (no options)</c:v>
                </c:pt>
              </c:strCache>
            </c:strRef>
          </c:tx>
          <c:spPr>
            <a:solidFill>
              <a:srgbClr val="FFFFFF"/>
            </a:solidFill>
            <a:ln w="50800" cap="flat">
              <a:solidFill>
                <a:schemeClr val="accent5">
                  <a:hueOff val="-82419"/>
                  <a:satOff val="-9513"/>
                  <a:lumOff val="-16343"/>
                </a:schemeClr>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'Sheet 2 - Gas vs Electric MSRP '!$A$20:$A$28</c:f>
              <c:strCache>
                <c:ptCount val="9"/>
                <c:pt idx="0">
                  <c:v>At Purchase</c:v>
                </c:pt>
                <c:pt idx="1">
                  <c:v>1 Year</c:v>
                </c:pt>
                <c:pt idx="2">
                  <c:v>2 Year</c:v>
                </c:pt>
                <c:pt idx="3">
                  <c:v>3 Year</c:v>
                </c:pt>
                <c:pt idx="4">
                  <c:v>4 year</c:v>
                </c:pt>
                <c:pt idx="5">
                  <c:v>5 Year</c:v>
                </c:pt>
                <c:pt idx="6">
                  <c:v>6 Year</c:v>
                </c:pt>
                <c:pt idx="7">
                  <c:v>7 Year</c:v>
                </c:pt>
                <c:pt idx="8">
                  <c:v>8 Year</c:v>
                </c:pt>
              </c:strCache>
            </c:strRef>
          </c:cat>
          <c:val>
            <c:numRef>
              <c:f>'Sheet 2 - Gas vs Electric MSRP '!$D$20:$D$28</c:f>
              <c:numCache>
                <c:ptCount val="9"/>
                <c:pt idx="0">
                  <c:v>26145.000000</c:v>
                </c:pt>
                <c:pt idx="1">
                  <c:v>27476.843636</c:v>
                </c:pt>
                <c:pt idx="2">
                  <c:v>28808.687273</c:v>
                </c:pt>
                <c:pt idx="3">
                  <c:v>30140.530909</c:v>
                </c:pt>
                <c:pt idx="4">
                  <c:v>31472.374545</c:v>
                </c:pt>
                <c:pt idx="5">
                  <c:v>32804.218182</c:v>
                </c:pt>
                <c:pt idx="6">
                  <c:v>34136.061818</c:v>
                </c:pt>
                <c:pt idx="7">
                  <c:v>35467.905455</c:v>
                </c:pt>
                <c:pt idx="8">
                  <c:v>36799.749091</c:v>
                </c:pt>
              </c:numCache>
            </c:numRef>
          </c:val>
          <c:smooth val="0"/>
        </c:ser>
        <c:ser>
          <c:idx val="2"/>
          <c:order val="2"/>
          <c:tx>
            <c:strRef>
              <c:f>'Sheet 2 - Gas vs Electric MSRP '!$E$2</c:f>
              <c:strCache>
                <c:ptCount val="1"/>
                <c:pt idx="0">
                  <c:v>Tesla Model Y AWD Long Range</c:v>
                </c:pt>
              </c:strCache>
            </c:strRef>
          </c:tx>
          <c:spPr>
            <a:solidFill>
              <a:srgbClr val="FFFFFF"/>
            </a:solidFill>
            <a:ln w="50800" cap="flat">
              <a:solidFill>
                <a:schemeClr val="accent1">
                  <a:lumOff val="-13575"/>
                </a:schemeClr>
              </a:solidFill>
              <a:prstDash val="solid"/>
              <a:miter lim="400000"/>
            </a:ln>
            <a:effectLst/>
          </c:spPr>
          <c:marker>
            <c:symbol val="circle"/>
            <c:size val="4"/>
            <c:spPr>
              <a:solidFill>
                <a:srgbClr val="FFFFFF"/>
              </a:solidFill>
              <a:ln w="50800" cap="flat">
                <a:solidFill>
                  <a:srgbClr val="929292"/>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'Sheet 2 - Gas vs Electric MSRP '!$A$20:$A$28</c:f>
              <c:strCache>
                <c:ptCount val="9"/>
                <c:pt idx="0">
                  <c:v>At Purchase</c:v>
                </c:pt>
                <c:pt idx="1">
                  <c:v>1 Year</c:v>
                </c:pt>
                <c:pt idx="2">
                  <c:v>2 Year</c:v>
                </c:pt>
                <c:pt idx="3">
                  <c:v>3 Year</c:v>
                </c:pt>
                <c:pt idx="4">
                  <c:v>4 year</c:v>
                </c:pt>
                <c:pt idx="5">
                  <c:v>5 Year</c:v>
                </c:pt>
                <c:pt idx="6">
                  <c:v>6 Year</c:v>
                </c:pt>
                <c:pt idx="7">
                  <c:v>7 Year</c:v>
                </c:pt>
                <c:pt idx="8">
                  <c:v>8 Year</c:v>
                </c:pt>
              </c:strCache>
            </c:strRef>
          </c:cat>
          <c:val>
            <c:numRef>
              <c:f>'Sheet 2 - Gas vs Electric MSRP '!$E$20:$E$28</c:f>
              <c:numCache>
                <c:ptCount val="9"/>
                <c:pt idx="0">
                  <c:v>67190.000000</c:v>
                </c:pt>
                <c:pt idx="1">
                  <c:v>67466.396800</c:v>
                </c:pt>
                <c:pt idx="2">
                  <c:v>67742.793600</c:v>
                </c:pt>
                <c:pt idx="3">
                  <c:v>68019.190400</c:v>
                </c:pt>
                <c:pt idx="4">
                  <c:v>68295.587200</c:v>
                </c:pt>
                <c:pt idx="5">
                  <c:v>68571.984000</c:v>
                </c:pt>
                <c:pt idx="6">
                  <c:v>68848.380800</c:v>
                </c:pt>
                <c:pt idx="7">
                  <c:v>69124.777600</c:v>
                </c:pt>
                <c:pt idx="8">
                  <c:v>69401.174400</c:v>
                </c:pt>
              </c:numCache>
            </c:numRef>
          </c:val>
          <c:smooth val="0"/>
        </c:ser>
        <c:marker val="1"/>
        <c:axId val="2094734552"/>
        <c:axId val="2094734553"/>
      </c:lineChart>
      <c:catAx>
        <c:axId val="2094734552"/>
        <c:scaling>
          <c:orientation val="minMax"/>
        </c:scaling>
        <c:delete val="0"/>
        <c:axPos val="b"/>
        <c:numFmt formatCode="&quot;$&quot;0.0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quot;$&quot;0.0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17500"/>
        <c:minorUnit val="8750"/>
      </c:valAx>
      <c:spPr>
        <a:noFill/>
        <a:ln w="12700" cap="flat">
          <a:noFill/>
          <a:miter lim="400000"/>
        </a:ln>
        <a:effectLst/>
      </c:spPr>
    </c:plotArea>
    <c:legend>
      <c:legendPos val="t"/>
      <c:layout>
        <c:manualLayout>
          <c:xMode val="edge"/>
          <c:yMode val="edge"/>
          <c:x val="0.0877851"/>
          <c:y val="0"/>
          <c:w val="0.89442"/>
          <c:h val="0.103104"/>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chart" Target="../charts/chart1.xml"/></Relationships>

</file>

<file path=xl/drawings/_rels/drawing2.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chart" Target="../charts/chart2.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7</xdr:col>
      <xdr:colOff>1196189</xdr:colOff>
      <xdr:row>0</xdr:row>
      <xdr:rowOff>270510</xdr:rowOff>
    </xdr:from>
    <xdr:to>
      <xdr:col>11</xdr:col>
      <xdr:colOff>1132689</xdr:colOff>
      <xdr:row>11</xdr:row>
      <xdr:rowOff>403225</xdr:rowOff>
    </xdr:to>
    <xdr:pic>
      <xdr:nvPicPr>
        <xdr:cNvPr id="2" name="Screen Shot 2023-01-09 at 10.03.50 AM.png"/>
        <xdr:cNvPicPr>
          <a:picLocks noChangeAspect="1"/>
        </xdr:cNvPicPr>
      </xdr:nvPicPr>
      <xdr:blipFill>
        <a:blip r:embed="rId1">
          <a:extLst/>
        </a:blip>
        <a:stretch>
          <a:fillRect/>
        </a:stretch>
      </xdr:blipFill>
      <xdr:spPr>
        <a:xfrm>
          <a:off x="9908389" y="270509"/>
          <a:ext cx="4914901" cy="4711701"/>
        </a:xfrm>
        <a:prstGeom prst="rect">
          <a:avLst/>
        </a:prstGeom>
        <a:ln w="12700" cap="flat">
          <a:noFill/>
          <a:miter lim="400000"/>
        </a:ln>
        <a:effectLst/>
      </xdr:spPr>
    </xdr:pic>
    <xdr:clientData/>
  </xdr:twoCellAnchor>
  <xdr:twoCellAnchor>
    <xdr:from>
      <xdr:col>7</xdr:col>
      <xdr:colOff>995783</xdr:colOff>
      <xdr:row>12</xdr:row>
      <xdr:rowOff>576038</xdr:rowOff>
    </xdr:from>
    <xdr:to>
      <xdr:col>12</xdr:col>
      <xdr:colOff>832135</xdr:colOff>
      <xdr:row>20</xdr:row>
      <xdr:rowOff>215358</xdr:rowOff>
    </xdr:to>
    <xdr:graphicFrame>
      <xdr:nvGraphicFramePr>
        <xdr:cNvPr id="3" name="Chart 3"/>
        <xdr:cNvGraphicFramePr/>
      </xdr:nvGraphicFramePr>
      <xdr:xfrm>
        <a:off x="9707983" y="5562058"/>
        <a:ext cx="6059353" cy="3810001"/>
      </xdr:xfrm>
      <a:graphic xmlns:a="http://schemas.openxmlformats.org/drawingml/2006/main">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7</xdr:col>
      <xdr:colOff>1196189</xdr:colOff>
      <xdr:row>0</xdr:row>
      <xdr:rowOff>297342</xdr:rowOff>
    </xdr:from>
    <xdr:to>
      <xdr:col>13</xdr:col>
      <xdr:colOff>1081889</xdr:colOff>
      <xdr:row>12</xdr:row>
      <xdr:rowOff>10322</xdr:rowOff>
    </xdr:to>
    <xdr:pic>
      <xdr:nvPicPr>
        <xdr:cNvPr id="5" name="Screen Shot 2023-01-09 at 10.48.57 AM.png"/>
        <xdr:cNvPicPr>
          <a:picLocks noChangeAspect="1"/>
        </xdr:cNvPicPr>
      </xdr:nvPicPr>
      <xdr:blipFill>
        <a:blip r:embed="rId1">
          <a:extLst/>
        </a:blip>
        <a:stretch>
          <a:fillRect/>
        </a:stretch>
      </xdr:blipFill>
      <xdr:spPr>
        <a:xfrm>
          <a:off x="9908389" y="297342"/>
          <a:ext cx="7353301" cy="4699001"/>
        </a:xfrm>
        <a:prstGeom prst="rect">
          <a:avLst/>
        </a:prstGeom>
        <a:ln w="12700" cap="flat">
          <a:noFill/>
          <a:miter lim="400000"/>
        </a:ln>
        <a:effectLst/>
      </xdr:spPr>
    </xdr:pic>
    <xdr:clientData/>
  </xdr:twoCellAnchor>
  <xdr:twoCellAnchor>
    <xdr:from>
      <xdr:col>7</xdr:col>
      <xdr:colOff>788912</xdr:colOff>
      <xdr:row>13</xdr:row>
      <xdr:rowOff>10449</xdr:rowOff>
    </xdr:from>
    <xdr:to>
      <xdr:col>12</xdr:col>
      <xdr:colOff>51780</xdr:colOff>
      <xdr:row>22</xdr:row>
      <xdr:rowOff>6180</xdr:rowOff>
    </xdr:to>
    <xdr:graphicFrame>
      <xdr:nvGraphicFramePr>
        <xdr:cNvPr id="6" name="Chart 6"/>
        <xdr:cNvGraphicFramePr/>
      </xdr:nvGraphicFramePr>
      <xdr:xfrm>
        <a:off x="9501111" y="5860704"/>
        <a:ext cx="5485870" cy="3811447"/>
      </xdr:xfrm>
      <a:graphic xmlns:a="http://schemas.openxmlformats.org/drawingml/2006/main">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https://www.fhwa.dot.gov/ohim/onh00/bar8.htm" TargetMode="External"/><Relationship Id="rId2" Type="http://schemas.openxmlformats.org/officeDocument/2006/relationships/hyperlink" Target="https://www.gasbuddy.com/usa" TargetMode="External"/><Relationship Id="rId3" Type="http://schemas.openxmlformats.org/officeDocument/2006/relationships/drawing" Target="../drawings/drawing1.xml"/></Relationships>

</file>

<file path=xl/worksheets/_rels/sheet3.xml.rels><?xml version="1.0" encoding="UTF-8"?>
<Relationships xmlns="http://schemas.openxmlformats.org/package/2006/relationships"><Relationship Id="rId1" Type="http://schemas.openxmlformats.org/officeDocument/2006/relationships/hyperlink" Target="https://www.fhwa.dot.gov/ohim/onh00/bar8.htm" TargetMode="External"/><Relationship Id="rId2" Type="http://schemas.openxmlformats.org/officeDocument/2006/relationships/hyperlink" Target="https://www.gasbuddy.com/usa" TargetMode="External"/><Relationship Id="rId3"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t="s" s="3">
        <v>37</v>
      </c>
      <c r="C11" s="3"/>
      <c r="D11" s="3"/>
    </row>
    <row r="12">
      <c r="B12" s="4"/>
      <c r="C12" t="s" s="4">
        <v>5</v>
      </c>
      <c r="D12" t="s" s="5">
        <v>38</v>
      </c>
    </row>
  </sheetData>
  <mergeCells count="1">
    <mergeCell ref="B3:D3"/>
  </mergeCells>
  <hyperlinks>
    <hyperlink ref="D10" location="'Sheet 1 - Gas vs Electric MSRP '!R2C1" tooltip="" display="Sheet 1 - Gas vs Electric MSRP "/>
    <hyperlink ref="D12" location="'Sheet 2 - Gas vs Electric MSRP '!R2C1" tooltip="" display="Sheet 2 - Gas vs Electric MSRP "/>
  </hyperlinks>
</worksheet>
</file>

<file path=xl/worksheets/sheet2.xml><?xml version="1.0" encoding="utf-8"?>
<worksheet xmlns:r="http://schemas.openxmlformats.org/officeDocument/2006/relationships" xmlns="http://schemas.openxmlformats.org/spreadsheetml/2006/main">
  <dimension ref="A2:G67"/>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7" width="16.3516" style="6" customWidth="1"/>
    <col min="8" max="16384" width="16.3516" style="6" customWidth="1"/>
  </cols>
  <sheetData>
    <row r="1" ht="27.65" customHeight="1">
      <c r="A1" t="s" s="7">
        <v>5</v>
      </c>
      <c r="B1" s="7"/>
      <c r="C1" s="7"/>
      <c r="D1" s="7"/>
      <c r="E1" s="7"/>
      <c r="F1" s="7"/>
      <c r="G1" s="7"/>
    </row>
    <row r="2" ht="44.25" customHeight="1">
      <c r="A2" s="8"/>
      <c r="B2" s="8"/>
      <c r="C2" t="s" s="9">
        <v>7</v>
      </c>
      <c r="D2" t="s" s="9">
        <v>8</v>
      </c>
      <c r="E2" t="s" s="9">
        <v>9</v>
      </c>
      <c r="F2" s="8"/>
      <c r="G2" s="8"/>
    </row>
    <row r="3" ht="32.25" customHeight="1">
      <c r="A3" t="s" s="10">
        <v>10</v>
      </c>
      <c r="B3" s="11"/>
      <c r="C3" s="12">
        <v>25600</v>
      </c>
      <c r="D3" s="12">
        <v>25050</v>
      </c>
      <c r="E3" s="12"/>
      <c r="F3" s="13"/>
      <c r="G3" s="13"/>
    </row>
    <row r="4" ht="44.05" customHeight="1">
      <c r="A4" t="s" s="14">
        <v>11</v>
      </c>
      <c r="B4" s="15"/>
      <c r="C4" s="16">
        <v>995</v>
      </c>
      <c r="D4" s="16">
        <v>1095</v>
      </c>
      <c r="E4" s="16"/>
      <c r="F4" s="17"/>
      <c r="G4" s="17"/>
    </row>
    <row r="5" ht="56.05" customHeight="1">
      <c r="A5" t="s" s="14">
        <v>12</v>
      </c>
      <c r="B5" s="15"/>
      <c r="C5" s="17"/>
      <c r="D5" s="18">
        <v>0</v>
      </c>
      <c r="E5" s="17"/>
      <c r="F5" s="17"/>
      <c r="G5" s="17"/>
    </row>
    <row r="6" ht="20.05" customHeight="1">
      <c r="A6" t="s" s="14">
        <v>13</v>
      </c>
      <c r="B6" s="15"/>
      <c r="C6" s="16">
        <f>SUM(C3:C5)</f>
        <v>26595</v>
      </c>
      <c r="D6" s="19">
        <f>SUM(D3:D5)</f>
        <v>26145</v>
      </c>
      <c r="E6" s="19"/>
      <c r="F6" s="17"/>
      <c r="G6" s="17"/>
    </row>
    <row r="7" ht="32.05" customHeight="1">
      <c r="A7" t="s" s="14">
        <v>14</v>
      </c>
      <c r="B7" s="15"/>
      <c r="C7" s="17"/>
      <c r="D7" s="18">
        <v>33</v>
      </c>
      <c r="E7" s="17"/>
      <c r="F7" s="17"/>
      <c r="G7" s="17"/>
    </row>
    <row r="8" ht="20.05" customHeight="1">
      <c r="A8" t="s" s="14">
        <v>15</v>
      </c>
      <c r="B8" s="15"/>
      <c r="C8" s="18">
        <v>120</v>
      </c>
      <c r="D8" s="17"/>
      <c r="E8" s="17"/>
      <c r="F8" s="17"/>
      <c r="G8" s="17"/>
    </row>
    <row r="9" ht="20.05" customHeight="1">
      <c r="A9" t="s" s="14">
        <v>16</v>
      </c>
      <c r="B9" s="15"/>
      <c r="C9" s="18">
        <v>28</v>
      </c>
      <c r="D9" s="17"/>
      <c r="E9" s="17"/>
      <c r="F9" s="17"/>
      <c r="G9" s="17"/>
    </row>
    <row r="10" ht="32.05" customHeight="1">
      <c r="A10" t="s" s="14">
        <v>17</v>
      </c>
      <c r="B10" s="15"/>
      <c r="C10" s="17"/>
      <c r="D10" s="20">
        <f>B13/D7</f>
        <v>408.363636363636</v>
      </c>
      <c r="E10" s="17"/>
      <c r="F10" s="17"/>
      <c r="G10" s="17"/>
    </row>
    <row r="11" ht="32.05" customHeight="1">
      <c r="A11" t="s" s="14">
        <v>18</v>
      </c>
      <c r="B11" s="15"/>
      <c r="C11" s="21">
        <f>(C9*B13)/100</f>
        <v>3773.28</v>
      </c>
      <c r="D11" s="17"/>
      <c r="E11" s="17"/>
      <c r="F11" s="17"/>
      <c r="G11" s="17"/>
    </row>
    <row r="12" ht="32.05" customHeight="1">
      <c r="A12" t="s" s="14">
        <v>19</v>
      </c>
      <c r="B12" s="15"/>
      <c r="C12" s="19">
        <v>600</v>
      </c>
      <c r="D12" s="19">
        <v>1400</v>
      </c>
      <c r="E12" s="19"/>
      <c r="F12" s="17"/>
      <c r="G12" s="17"/>
    </row>
    <row r="13" ht="68.05" customHeight="1">
      <c r="A13" t="s" s="14">
        <v>20</v>
      </c>
      <c r="B13" s="22">
        <v>13476</v>
      </c>
      <c r="C13" s="23"/>
      <c r="D13" s="23"/>
      <c r="E13" s="19"/>
      <c r="F13" s="17"/>
      <c r="G13" s="17"/>
    </row>
    <row r="14" ht="56.05" customHeight="1">
      <c r="A14" t="s" s="14">
        <v>21</v>
      </c>
      <c r="B14" s="24">
        <v>3.09</v>
      </c>
      <c r="C14" s="19"/>
      <c r="D14" s="19"/>
      <c r="E14" s="19"/>
      <c r="F14" s="17"/>
      <c r="G14" s="17"/>
    </row>
    <row r="15" ht="44.05" customHeight="1">
      <c r="A15" t="s" s="14">
        <v>22</v>
      </c>
      <c r="B15" s="24">
        <v>0.06</v>
      </c>
      <c r="C15" s="19"/>
      <c r="D15" s="19"/>
      <c r="E15" s="19"/>
      <c r="F15" s="17"/>
      <c r="G15" s="17"/>
    </row>
    <row r="16" ht="32.05" customHeight="1">
      <c r="A16" t="s" s="14">
        <v>23</v>
      </c>
      <c r="B16" s="15"/>
      <c r="C16" s="19">
        <f>C11*B15</f>
        <v>226.3968</v>
      </c>
      <c r="D16" s="19">
        <f>D10*B14</f>
        <v>1261.843636363640</v>
      </c>
      <c r="E16" s="19"/>
      <c r="F16" s="17"/>
      <c r="G16" s="17"/>
    </row>
    <row r="17" ht="56.05" customHeight="1">
      <c r="A17" t="s" s="14">
        <v>24</v>
      </c>
      <c r="B17" s="15"/>
      <c r="C17" s="19">
        <v>0</v>
      </c>
      <c r="D17" s="19">
        <v>0</v>
      </c>
      <c r="E17" s="19"/>
      <c r="F17" s="17"/>
      <c r="G17" s="17"/>
    </row>
    <row r="18" ht="32.05" customHeight="1">
      <c r="A18" t="s" s="14">
        <v>25</v>
      </c>
      <c r="B18" s="15"/>
      <c r="C18" s="19">
        <f>C16+C17</f>
        <v>226.3968</v>
      </c>
      <c r="D18" s="19">
        <f>D16+D17</f>
        <v>1261.843636363640</v>
      </c>
      <c r="E18" s="19"/>
      <c r="F18" s="17"/>
      <c r="G18" s="17"/>
    </row>
    <row r="19" ht="20.05" customHeight="1">
      <c r="A19" s="25"/>
      <c r="B19" s="15"/>
      <c r="C19" s="19"/>
      <c r="D19" s="19"/>
      <c r="E19" s="19"/>
      <c r="F19" s="17"/>
      <c r="G19" s="17"/>
    </row>
    <row r="20" ht="20.05" customHeight="1">
      <c r="A20" t="s" s="14">
        <v>26</v>
      </c>
      <c r="B20" s="15"/>
      <c r="C20" s="19">
        <f>C6</f>
        <v>26595</v>
      </c>
      <c r="D20" s="19">
        <f>D6</f>
        <v>26145</v>
      </c>
      <c r="E20" s="19"/>
      <c r="F20" s="17"/>
      <c r="G20" s="17"/>
    </row>
    <row r="21" ht="20.05" customHeight="1">
      <c r="A21" t="s" s="14">
        <v>27</v>
      </c>
      <c r="B21" s="15"/>
      <c r="C21" s="19">
        <f>C6+(1*C18)</f>
        <v>26821.3968</v>
      </c>
      <c r="D21" s="19">
        <f>D6+(1*D18)</f>
        <v>27406.8436363636</v>
      </c>
      <c r="E21" s="19"/>
      <c r="F21" s="17"/>
      <c r="G21" s="17"/>
    </row>
    <row r="22" ht="20.05" customHeight="1">
      <c r="A22" t="s" s="14">
        <v>28</v>
      </c>
      <c r="B22" s="15"/>
      <c r="C22" s="19">
        <f>C6+(2*C18)</f>
        <v>27047.7936</v>
      </c>
      <c r="D22" s="19">
        <f>D6+(2*D18)</f>
        <v>28668.6872727273</v>
      </c>
      <c r="E22" s="19"/>
      <c r="F22" s="17"/>
      <c r="G22" s="17"/>
    </row>
    <row r="23" ht="20.05" customHeight="1">
      <c r="A23" t="s" s="14">
        <v>29</v>
      </c>
      <c r="B23" s="15"/>
      <c r="C23" s="19">
        <f>C6+(3*C18)</f>
        <v>27274.1904</v>
      </c>
      <c r="D23" s="19">
        <f>D6+(3*D18)</f>
        <v>29930.5309090909</v>
      </c>
      <c r="E23" s="19"/>
      <c r="F23" s="17"/>
      <c r="G23" s="17"/>
    </row>
    <row r="24" ht="20.05" customHeight="1">
      <c r="A24" t="s" s="14">
        <v>30</v>
      </c>
      <c r="B24" s="15"/>
      <c r="C24" s="19">
        <f>C6+(4*C18)</f>
        <v>27500.5872</v>
      </c>
      <c r="D24" s="19">
        <f>D6+(4*D18)</f>
        <v>31192.3745454546</v>
      </c>
      <c r="E24" s="19"/>
      <c r="F24" s="17"/>
      <c r="G24" s="17"/>
    </row>
    <row r="25" ht="20.05" customHeight="1">
      <c r="A25" t="s" s="14">
        <v>31</v>
      </c>
      <c r="B25" s="15"/>
      <c r="C25" s="19">
        <f>C6+(5*C18)</f>
        <v>27726.984</v>
      </c>
      <c r="D25" s="19">
        <f>D6+(5*D18)</f>
        <v>32454.2181818182</v>
      </c>
      <c r="E25" s="19"/>
      <c r="F25" s="17"/>
      <c r="G25" s="17"/>
    </row>
    <row r="26" ht="20.05" customHeight="1">
      <c r="A26" t="s" s="14">
        <v>32</v>
      </c>
      <c r="B26" s="15"/>
      <c r="C26" s="19">
        <f>C6+(6*C18)</f>
        <v>27953.3808</v>
      </c>
      <c r="D26" s="19">
        <f>D6+(6*D18)</f>
        <v>33716.0618181818</v>
      </c>
      <c r="E26" s="19"/>
      <c r="F26" s="17"/>
      <c r="G26" s="17"/>
    </row>
    <row r="27" ht="20.05" customHeight="1">
      <c r="A27" t="s" s="14">
        <v>33</v>
      </c>
      <c r="B27" s="15"/>
      <c r="C27" s="19">
        <f>C6+(7*C18)</f>
        <v>28179.7776</v>
      </c>
      <c r="D27" s="19">
        <f>D6+(7*D18)</f>
        <v>34977.9054545455</v>
      </c>
      <c r="E27" s="19"/>
      <c r="F27" s="17"/>
      <c r="G27" s="17"/>
    </row>
    <row r="28" ht="20.05" customHeight="1">
      <c r="A28" t="s" s="14">
        <v>34</v>
      </c>
      <c r="B28" s="15"/>
      <c r="C28" s="19">
        <f>C6+(8*C18)</f>
        <v>28406.1744</v>
      </c>
      <c r="D28" s="19">
        <f>D6+(8*D18)</f>
        <v>36239.7490909091</v>
      </c>
      <c r="E28" s="19"/>
      <c r="F28" s="17"/>
      <c r="G28" s="17"/>
    </row>
    <row r="29" ht="20.05" customHeight="1">
      <c r="A29" s="25"/>
      <c r="B29" s="15"/>
      <c r="C29" s="19"/>
      <c r="D29" s="19"/>
      <c r="E29" s="19"/>
      <c r="F29" s="17"/>
      <c r="G29" s="17"/>
    </row>
    <row r="30" ht="20.05" customHeight="1">
      <c r="A30" s="25"/>
      <c r="B30" s="15"/>
      <c r="C30" s="19"/>
      <c r="D30" s="19"/>
      <c r="E30" s="19"/>
      <c r="F30" s="17"/>
      <c r="G30" s="17"/>
    </row>
    <row r="31" ht="44.05" customHeight="1">
      <c r="A31" t="s" s="14">
        <v>35</v>
      </c>
      <c r="B31" s="15"/>
      <c r="C31" s="19"/>
      <c r="D31" s="19"/>
      <c r="E31" s="19">
        <f>D28-C28</f>
        <v>7833.5746909091</v>
      </c>
      <c r="F31" s="17"/>
      <c r="G31" s="17"/>
    </row>
    <row r="32" ht="20.05" customHeight="1">
      <c r="A32" t="s" s="14">
        <v>36</v>
      </c>
      <c r="B32" s="15"/>
      <c r="C32" s="19"/>
      <c r="D32" s="19"/>
      <c r="E32" s="19">
        <f>E31/8</f>
        <v>979.196836363638</v>
      </c>
      <c r="F32" s="17"/>
      <c r="G32" s="17"/>
    </row>
    <row r="33" ht="20.05" customHeight="1">
      <c r="A33" s="25"/>
      <c r="B33" s="15"/>
      <c r="C33" s="17"/>
      <c r="D33" s="17"/>
      <c r="E33" s="17"/>
      <c r="F33" s="17"/>
      <c r="G33" s="17"/>
    </row>
    <row r="34" ht="20.05" customHeight="1">
      <c r="A34" s="25"/>
      <c r="B34" s="15"/>
      <c r="C34" s="17"/>
      <c r="D34" s="17"/>
      <c r="E34" s="17"/>
      <c r="F34" s="17"/>
      <c r="G34" s="17"/>
    </row>
    <row r="35" ht="20.05" customHeight="1">
      <c r="A35" s="25"/>
      <c r="B35" s="15"/>
      <c r="C35" s="17"/>
      <c r="D35" s="17"/>
      <c r="E35" s="17"/>
      <c r="F35" s="17"/>
      <c r="G35" s="17"/>
    </row>
    <row r="36" ht="20.05" customHeight="1">
      <c r="A36" s="25"/>
      <c r="B36" s="15"/>
      <c r="C36" s="17"/>
      <c r="D36" s="17"/>
      <c r="E36" s="17"/>
      <c r="F36" s="17"/>
      <c r="G36" s="17"/>
    </row>
    <row r="37" ht="20.05" customHeight="1">
      <c r="A37" s="25"/>
      <c r="B37" s="15"/>
      <c r="C37" s="17"/>
      <c r="D37" s="17"/>
      <c r="E37" s="17"/>
      <c r="F37" s="17"/>
      <c r="G37" s="17"/>
    </row>
    <row r="38" ht="20.05" customHeight="1">
      <c r="A38" s="25"/>
      <c r="B38" s="15"/>
      <c r="C38" s="17"/>
      <c r="D38" s="17"/>
      <c r="E38" s="17"/>
      <c r="F38" s="17"/>
      <c r="G38" s="17"/>
    </row>
    <row r="39" ht="20.05" customHeight="1">
      <c r="A39" s="25"/>
      <c r="B39" s="15"/>
      <c r="C39" s="17"/>
      <c r="D39" s="17"/>
      <c r="E39" s="17"/>
      <c r="F39" s="17"/>
      <c r="G39" s="17"/>
    </row>
    <row r="40" ht="20.05" customHeight="1">
      <c r="A40" s="25"/>
      <c r="B40" s="15"/>
      <c r="C40" s="17"/>
      <c r="D40" s="17"/>
      <c r="E40" s="17"/>
      <c r="F40" s="17"/>
      <c r="G40" s="17"/>
    </row>
    <row r="41" ht="20.05" customHeight="1">
      <c r="A41" s="25"/>
      <c r="B41" s="15"/>
      <c r="C41" s="17"/>
      <c r="D41" s="17"/>
      <c r="E41" s="17"/>
      <c r="F41" s="17"/>
      <c r="G41" s="17"/>
    </row>
    <row r="42" ht="20.05" customHeight="1">
      <c r="A42" s="25"/>
      <c r="B42" s="15"/>
      <c r="C42" s="17"/>
      <c r="D42" s="17"/>
      <c r="E42" s="17"/>
      <c r="F42" s="17"/>
      <c r="G42" s="17"/>
    </row>
    <row r="43" ht="20.05" customHeight="1">
      <c r="A43" s="25"/>
      <c r="B43" s="15"/>
      <c r="C43" s="17"/>
      <c r="D43" s="17"/>
      <c r="E43" s="17"/>
      <c r="F43" s="17"/>
      <c r="G43" s="17"/>
    </row>
    <row r="44" ht="20.05" customHeight="1">
      <c r="A44" s="25"/>
      <c r="B44" s="15"/>
      <c r="C44" s="17"/>
      <c r="D44" s="17"/>
      <c r="E44" s="17"/>
      <c r="F44" s="17"/>
      <c r="G44" s="17"/>
    </row>
    <row r="45" ht="20.05" customHeight="1">
      <c r="A45" s="25"/>
      <c r="B45" s="15"/>
      <c r="C45" s="17"/>
      <c r="D45" s="17"/>
      <c r="E45" s="17"/>
      <c r="F45" s="17"/>
      <c r="G45" s="17"/>
    </row>
    <row r="46" ht="20.05" customHeight="1">
      <c r="A46" s="25"/>
      <c r="B46" s="15"/>
      <c r="C46" s="17"/>
      <c r="D46" s="17"/>
      <c r="E46" s="17"/>
      <c r="F46" s="17"/>
      <c r="G46" s="17"/>
    </row>
    <row r="47" ht="20.05" customHeight="1">
      <c r="A47" s="25"/>
      <c r="B47" s="15"/>
      <c r="C47" s="17"/>
      <c r="D47" s="17"/>
      <c r="E47" s="17"/>
      <c r="F47" s="17"/>
      <c r="G47" s="17"/>
    </row>
    <row r="48" ht="20.05" customHeight="1">
      <c r="A48" s="25"/>
      <c r="B48" s="15"/>
      <c r="C48" s="17"/>
      <c r="D48" s="17"/>
      <c r="E48" s="17"/>
      <c r="F48" s="17"/>
      <c r="G48" s="17"/>
    </row>
    <row r="49" ht="20.05" customHeight="1">
      <c r="A49" s="25"/>
      <c r="B49" s="15"/>
      <c r="C49" s="17"/>
      <c r="D49" s="17"/>
      <c r="E49" s="17"/>
      <c r="F49" s="17"/>
      <c r="G49" s="17"/>
    </row>
    <row r="50" ht="20.05" customHeight="1">
      <c r="A50" s="25"/>
      <c r="B50" s="15"/>
      <c r="C50" s="17"/>
      <c r="D50" s="17"/>
      <c r="E50" s="17"/>
      <c r="F50" s="17"/>
      <c r="G50" s="17"/>
    </row>
    <row r="51" ht="20.05" customHeight="1">
      <c r="A51" s="25"/>
      <c r="B51" s="15"/>
      <c r="C51" s="17"/>
      <c r="D51" s="17"/>
      <c r="E51" s="17"/>
      <c r="F51" s="17"/>
      <c r="G51" s="17"/>
    </row>
    <row r="52" ht="20.05" customHeight="1">
      <c r="A52" s="25"/>
      <c r="B52" s="15"/>
      <c r="C52" s="17"/>
      <c r="D52" s="17"/>
      <c r="E52" s="17"/>
      <c r="F52" s="17"/>
      <c r="G52" s="17"/>
    </row>
    <row r="53" ht="20.05" customHeight="1">
      <c r="A53" s="25"/>
      <c r="B53" s="15"/>
      <c r="C53" s="17"/>
      <c r="D53" s="17"/>
      <c r="E53" s="17"/>
      <c r="F53" s="17"/>
      <c r="G53" s="17"/>
    </row>
    <row r="54" ht="20.05" customHeight="1">
      <c r="A54" s="25"/>
      <c r="B54" s="15"/>
      <c r="C54" s="17"/>
      <c r="D54" s="17"/>
      <c r="E54" s="17"/>
      <c r="F54" s="17"/>
      <c r="G54" s="17"/>
    </row>
    <row r="55" ht="20.05" customHeight="1">
      <c r="A55" s="25"/>
      <c r="B55" s="15"/>
      <c r="C55" s="17"/>
      <c r="D55" s="17"/>
      <c r="E55" s="17"/>
      <c r="F55" s="17"/>
      <c r="G55" s="17"/>
    </row>
    <row r="56" ht="20.05" customHeight="1">
      <c r="A56" s="25"/>
      <c r="B56" s="15"/>
      <c r="C56" s="17"/>
      <c r="D56" s="17"/>
      <c r="E56" s="17"/>
      <c r="F56" s="17"/>
      <c r="G56" s="17"/>
    </row>
    <row r="57" ht="20.05" customHeight="1">
      <c r="A57" s="25"/>
      <c r="B57" s="15"/>
      <c r="C57" s="17"/>
      <c r="D57" s="17"/>
      <c r="E57" s="17"/>
      <c r="F57" s="17"/>
      <c r="G57" s="17"/>
    </row>
    <row r="58" ht="20.05" customHeight="1">
      <c r="A58" s="25"/>
      <c r="B58" s="15"/>
      <c r="C58" s="17"/>
      <c r="D58" s="17"/>
      <c r="E58" s="17"/>
      <c r="F58" s="17"/>
      <c r="G58" s="17"/>
    </row>
    <row r="59" ht="20.05" customHeight="1">
      <c r="A59" s="25"/>
      <c r="B59" s="15"/>
      <c r="C59" s="17"/>
      <c r="D59" s="17"/>
      <c r="E59" s="17"/>
      <c r="F59" s="17"/>
      <c r="G59" s="17"/>
    </row>
    <row r="60" ht="20.05" customHeight="1">
      <c r="A60" s="25"/>
      <c r="B60" s="15"/>
      <c r="C60" s="17"/>
      <c r="D60" s="17"/>
      <c r="E60" s="17"/>
      <c r="F60" s="17"/>
      <c r="G60" s="17"/>
    </row>
    <row r="61" ht="20.05" customHeight="1">
      <c r="A61" s="25"/>
      <c r="B61" s="15"/>
      <c r="C61" s="17"/>
      <c r="D61" s="17"/>
      <c r="E61" s="17"/>
      <c r="F61" s="17"/>
      <c r="G61" s="17"/>
    </row>
    <row r="62" ht="20.05" customHeight="1">
      <c r="A62" s="25"/>
      <c r="B62" s="15"/>
      <c r="C62" s="17"/>
      <c r="D62" s="17"/>
      <c r="E62" s="17"/>
      <c r="F62" s="17"/>
      <c r="G62" s="17"/>
    </row>
    <row r="63" ht="20.05" customHeight="1">
      <c r="A63" s="25"/>
      <c r="B63" s="15"/>
      <c r="C63" s="17"/>
      <c r="D63" s="17"/>
      <c r="E63" s="17"/>
      <c r="F63" s="17"/>
      <c r="G63" s="17"/>
    </row>
    <row r="64" ht="20.05" customHeight="1">
      <c r="A64" s="25"/>
      <c r="B64" s="15"/>
      <c r="C64" s="17"/>
      <c r="D64" s="17"/>
      <c r="E64" s="17"/>
      <c r="F64" s="17"/>
      <c r="G64" s="17"/>
    </row>
    <row r="65" ht="20.05" customHeight="1">
      <c r="A65" s="25"/>
      <c r="B65" s="15"/>
      <c r="C65" s="17"/>
      <c r="D65" s="17"/>
      <c r="E65" s="17"/>
      <c r="F65" s="17"/>
      <c r="G65" s="17"/>
    </row>
    <row r="66" ht="20.05" customHeight="1">
      <c r="A66" s="25"/>
      <c r="B66" s="15"/>
      <c r="C66" s="17"/>
      <c r="D66" s="17"/>
      <c r="E66" s="17"/>
      <c r="F66" s="17"/>
      <c r="G66" s="17"/>
    </row>
    <row r="67" ht="20.05" customHeight="1">
      <c r="A67" s="25"/>
      <c r="B67" s="15"/>
      <c r="C67" s="17"/>
      <c r="D67" s="17"/>
      <c r="E67" s="17"/>
      <c r="F67" s="17"/>
      <c r="G67" s="17"/>
    </row>
  </sheetData>
  <mergeCells count="1">
    <mergeCell ref="A1:G1"/>
  </mergeCells>
  <hyperlinks>
    <hyperlink ref="A13" r:id="rId1" location="" tooltip="" display="https://www.fhwa.dot.gov/ohim/onh00/bar8.htm"/>
    <hyperlink ref="A14" r:id="rId2" location="" tooltip="" display="https://www.gasbuddy.com/usa"/>
  </hyperlink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drawing r:id="rId3"/>
</worksheet>
</file>

<file path=xl/worksheets/sheet3.xml><?xml version="1.0" encoding="utf-8"?>
<worksheet xmlns:r="http://schemas.openxmlformats.org/officeDocument/2006/relationships" xmlns="http://schemas.openxmlformats.org/spreadsheetml/2006/main">
  <dimension ref="A2:G67"/>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7" width="16.3516" style="26" customWidth="1"/>
    <col min="8" max="16384" width="16.3516" style="26" customWidth="1"/>
  </cols>
  <sheetData>
    <row r="1" ht="27.65" customHeight="1">
      <c r="A1" t="s" s="7">
        <v>5</v>
      </c>
      <c r="B1" s="7"/>
      <c r="C1" s="7"/>
      <c r="D1" s="7"/>
      <c r="E1" s="7"/>
      <c r="F1" s="7"/>
      <c r="G1" s="7"/>
    </row>
    <row r="2" ht="44.25" customHeight="1">
      <c r="A2" s="8"/>
      <c r="B2" s="8"/>
      <c r="C2" t="s" s="9">
        <v>7</v>
      </c>
      <c r="D2" t="s" s="9">
        <v>39</v>
      </c>
      <c r="E2" t="s" s="9">
        <v>40</v>
      </c>
      <c r="F2" t="s" s="9">
        <v>9</v>
      </c>
      <c r="G2" s="8"/>
    </row>
    <row r="3" ht="32.25" customHeight="1">
      <c r="A3" t="s" s="10">
        <v>10</v>
      </c>
      <c r="B3" s="11"/>
      <c r="C3" s="12">
        <v>25600</v>
      </c>
      <c r="D3" s="12">
        <v>25050</v>
      </c>
      <c r="E3" s="12">
        <v>65990</v>
      </c>
      <c r="F3" s="13"/>
      <c r="G3" s="13"/>
    </row>
    <row r="4" ht="44.05" customHeight="1">
      <c r="A4" t="s" s="14">
        <v>11</v>
      </c>
      <c r="B4" s="15"/>
      <c r="C4" s="16">
        <v>995</v>
      </c>
      <c r="D4" s="16">
        <v>1095</v>
      </c>
      <c r="E4" s="16">
        <v>1200</v>
      </c>
      <c r="F4" s="17"/>
      <c r="G4" s="17"/>
    </row>
    <row r="5" ht="56.05" customHeight="1">
      <c r="A5" t="s" s="14">
        <v>12</v>
      </c>
      <c r="B5" s="15"/>
      <c r="C5" s="18">
        <v>0</v>
      </c>
      <c r="D5" s="18">
        <v>0</v>
      </c>
      <c r="E5" s="18">
        <v>0</v>
      </c>
      <c r="F5" s="17"/>
      <c r="G5" s="17"/>
    </row>
    <row r="6" ht="20.05" customHeight="1">
      <c r="A6" t="s" s="14">
        <v>13</v>
      </c>
      <c r="B6" s="15"/>
      <c r="C6" s="16">
        <f>SUM(C3:C5)</f>
        <v>26595</v>
      </c>
      <c r="D6" s="19">
        <f>SUM(D3:D5)</f>
        <v>26145</v>
      </c>
      <c r="E6" s="19">
        <f>SUM(E3:E5)</f>
        <v>67190</v>
      </c>
      <c r="F6" s="17"/>
      <c r="G6" s="17"/>
    </row>
    <row r="7" ht="32.05" customHeight="1">
      <c r="A7" t="s" s="14">
        <v>14</v>
      </c>
      <c r="B7" s="15"/>
      <c r="C7" s="17"/>
      <c r="D7" s="18">
        <v>33</v>
      </c>
      <c r="E7" s="17"/>
      <c r="F7" s="17"/>
      <c r="G7" s="17"/>
    </row>
    <row r="8" ht="20.05" customHeight="1">
      <c r="A8" t="s" s="14">
        <v>15</v>
      </c>
      <c r="B8" s="15"/>
      <c r="C8" s="18">
        <v>120</v>
      </c>
      <c r="D8" s="17"/>
      <c r="E8" s="18">
        <v>123</v>
      </c>
      <c r="F8" s="17"/>
      <c r="G8" s="17"/>
    </row>
    <row r="9" ht="20.05" customHeight="1">
      <c r="A9" t="s" s="14">
        <v>41</v>
      </c>
      <c r="B9" s="15"/>
      <c r="C9" s="18">
        <v>28</v>
      </c>
      <c r="D9" s="17"/>
      <c r="E9" s="18">
        <v>28</v>
      </c>
      <c r="F9" s="17"/>
      <c r="G9" s="17"/>
    </row>
    <row r="10" ht="32.05" customHeight="1">
      <c r="A10" t="s" s="14">
        <v>17</v>
      </c>
      <c r="B10" s="15"/>
      <c r="C10" s="17"/>
      <c r="D10" s="20">
        <f>B13/D7</f>
        <v>408.363636363636</v>
      </c>
      <c r="E10" s="17"/>
      <c r="F10" s="17"/>
      <c r="G10" s="17"/>
    </row>
    <row r="11" ht="32.05" customHeight="1">
      <c r="A11" t="s" s="14">
        <v>18</v>
      </c>
      <c r="B11" s="15"/>
      <c r="C11" s="21">
        <f>(C9*B13)/100</f>
        <v>3773.28</v>
      </c>
      <c r="D11" s="17"/>
      <c r="E11" s="21">
        <f>(E9*B13)/100</f>
        <v>3773.28</v>
      </c>
      <c r="F11" s="17"/>
      <c r="G11" s="17"/>
    </row>
    <row r="12" ht="32.05" customHeight="1">
      <c r="A12" t="s" s="14">
        <v>19</v>
      </c>
      <c r="B12" s="15"/>
      <c r="C12" s="19">
        <v>600</v>
      </c>
      <c r="D12" s="19">
        <v>1400</v>
      </c>
      <c r="E12" s="19"/>
      <c r="F12" s="17"/>
      <c r="G12" s="17"/>
    </row>
    <row r="13" ht="68.05" customHeight="1">
      <c r="A13" t="s" s="14">
        <v>20</v>
      </c>
      <c r="B13" s="22">
        <v>13476</v>
      </c>
      <c r="C13" s="23"/>
      <c r="D13" s="23"/>
      <c r="E13" s="19"/>
      <c r="F13" s="17"/>
      <c r="G13" s="18">
        <v>13476</v>
      </c>
    </row>
    <row r="14" ht="56.05" customHeight="1">
      <c r="A14" t="s" s="14">
        <v>21</v>
      </c>
      <c r="B14" s="24">
        <v>3.09</v>
      </c>
      <c r="C14" s="19"/>
      <c r="D14" s="19"/>
      <c r="E14" s="19"/>
      <c r="F14" s="17"/>
      <c r="G14" s="16">
        <v>3.091</v>
      </c>
    </row>
    <row r="15" ht="44.05" customHeight="1">
      <c r="A15" t="s" s="14">
        <v>22</v>
      </c>
      <c r="B15" s="24">
        <v>0.06</v>
      </c>
      <c r="C15" s="19"/>
      <c r="D15" s="19"/>
      <c r="E15" s="19"/>
      <c r="F15" s="17"/>
      <c r="G15" s="17"/>
    </row>
    <row r="16" ht="32.05" customHeight="1">
      <c r="A16" t="s" s="14">
        <v>23</v>
      </c>
      <c r="B16" s="15"/>
      <c r="C16" s="19">
        <f>C11*B15</f>
        <v>226.3968</v>
      </c>
      <c r="D16" s="19">
        <f>D10*B14</f>
        <v>1261.843636363640</v>
      </c>
      <c r="E16" s="19">
        <f>E11*B15</f>
        <v>226.3968</v>
      </c>
      <c r="F16" s="17"/>
      <c r="G16" s="17"/>
    </row>
    <row r="17" ht="56.05" customHeight="1">
      <c r="A17" t="s" s="14">
        <v>24</v>
      </c>
      <c r="B17" s="15"/>
      <c r="C17" s="19">
        <v>0</v>
      </c>
      <c r="D17" s="19">
        <v>70</v>
      </c>
      <c r="E17" s="19">
        <v>50</v>
      </c>
      <c r="F17" s="17"/>
      <c r="G17" s="17"/>
    </row>
    <row r="18" ht="32.05" customHeight="1">
      <c r="A18" t="s" s="14">
        <v>25</v>
      </c>
      <c r="B18" s="15"/>
      <c r="C18" s="19">
        <f>C16+C17</f>
        <v>226.3968</v>
      </c>
      <c r="D18" s="19">
        <f>D16+D17</f>
        <v>1331.843636363640</v>
      </c>
      <c r="E18" s="19">
        <f>E16+E17</f>
        <v>276.3968</v>
      </c>
      <c r="F18" s="17"/>
      <c r="G18" s="17"/>
    </row>
    <row r="19" ht="20.05" customHeight="1">
      <c r="A19" s="25"/>
      <c r="B19" s="15"/>
      <c r="C19" s="19"/>
      <c r="D19" s="19"/>
      <c r="E19" s="19"/>
      <c r="F19" s="17"/>
      <c r="G19" s="17"/>
    </row>
    <row r="20" ht="20.05" customHeight="1">
      <c r="A20" t="s" s="14">
        <v>26</v>
      </c>
      <c r="B20" s="15"/>
      <c r="C20" s="19">
        <f>C6</f>
        <v>26595</v>
      </c>
      <c r="D20" s="19">
        <f>D6</f>
        <v>26145</v>
      </c>
      <c r="E20" s="19">
        <f>E6</f>
        <v>67190</v>
      </c>
      <c r="F20" s="17"/>
      <c r="G20" s="17"/>
    </row>
    <row r="21" ht="20.05" customHeight="1">
      <c r="A21" t="s" s="14">
        <v>27</v>
      </c>
      <c r="B21" s="15"/>
      <c r="C21" s="19">
        <f>C6+(1*C18)</f>
        <v>26821.3968</v>
      </c>
      <c r="D21" s="19">
        <f>D6+(1*D18)</f>
        <v>27476.8436363636</v>
      </c>
      <c r="E21" s="19">
        <f>E6+(1*E18)</f>
        <v>67466.3968</v>
      </c>
      <c r="F21" s="17"/>
      <c r="G21" s="17"/>
    </row>
    <row r="22" ht="20.05" customHeight="1">
      <c r="A22" t="s" s="14">
        <v>28</v>
      </c>
      <c r="B22" s="15"/>
      <c r="C22" s="19">
        <f>C6+(2*C18)</f>
        <v>27047.7936</v>
      </c>
      <c r="D22" s="19">
        <f>D6+(2*D18)</f>
        <v>28808.6872727273</v>
      </c>
      <c r="E22" s="19">
        <f>E6+(2*E18)</f>
        <v>67742.7936</v>
      </c>
      <c r="F22" s="17"/>
      <c r="G22" s="17"/>
    </row>
    <row r="23" ht="20.05" customHeight="1">
      <c r="A23" t="s" s="14">
        <v>29</v>
      </c>
      <c r="B23" s="15"/>
      <c r="C23" s="19">
        <f>C6+(3*C18)</f>
        <v>27274.1904</v>
      </c>
      <c r="D23" s="19">
        <f>D6+(3*D18)</f>
        <v>30140.5309090909</v>
      </c>
      <c r="E23" s="19">
        <f>E6+(3*E18)</f>
        <v>68019.190400000007</v>
      </c>
      <c r="F23" s="17"/>
      <c r="G23" s="17"/>
    </row>
    <row r="24" ht="20.05" customHeight="1">
      <c r="A24" t="s" s="14">
        <v>30</v>
      </c>
      <c r="B24" s="15"/>
      <c r="C24" s="19">
        <f>C6+(4*C18)</f>
        <v>27500.5872</v>
      </c>
      <c r="D24" s="19">
        <f>D6+(4*D18)</f>
        <v>31472.3745454546</v>
      </c>
      <c r="E24" s="19">
        <f>E6+(4*E18)</f>
        <v>68295.587199999994</v>
      </c>
      <c r="F24" s="17"/>
      <c r="G24" s="17"/>
    </row>
    <row r="25" ht="20.05" customHeight="1">
      <c r="A25" t="s" s="14">
        <v>31</v>
      </c>
      <c r="B25" s="15"/>
      <c r="C25" s="19">
        <f>C6+(5*C18)</f>
        <v>27726.984</v>
      </c>
      <c r="D25" s="19">
        <f>D6+(5*D18)</f>
        <v>32804.2181818182</v>
      </c>
      <c r="E25" s="19">
        <f>E6+(5*E18)</f>
        <v>68571.984</v>
      </c>
      <c r="F25" s="17"/>
      <c r="G25" s="17"/>
    </row>
    <row r="26" ht="20.05" customHeight="1">
      <c r="A26" t="s" s="14">
        <v>32</v>
      </c>
      <c r="B26" s="15"/>
      <c r="C26" s="19">
        <f>C6+(6*C18)</f>
        <v>27953.3808</v>
      </c>
      <c r="D26" s="19">
        <f>D6+(6*D18)</f>
        <v>34136.0618181818</v>
      </c>
      <c r="E26" s="19">
        <f>E6+(6*E18)</f>
        <v>68848.3808</v>
      </c>
      <c r="F26" s="17"/>
      <c r="G26" s="17"/>
    </row>
    <row r="27" ht="20.05" customHeight="1">
      <c r="A27" t="s" s="14">
        <v>33</v>
      </c>
      <c r="B27" s="15"/>
      <c r="C27" s="19">
        <f>C6+(7*C18)</f>
        <v>28179.7776</v>
      </c>
      <c r="D27" s="19">
        <f>D6+(7*D18)</f>
        <v>35467.9054545455</v>
      </c>
      <c r="E27" s="19">
        <f>E6+(7*E18)</f>
        <v>69124.7776</v>
      </c>
      <c r="F27" s="17"/>
      <c r="G27" s="17"/>
    </row>
    <row r="28" ht="20.05" customHeight="1">
      <c r="A28" t="s" s="14">
        <v>34</v>
      </c>
      <c r="B28" s="15"/>
      <c r="C28" s="19">
        <f>C6+(8*C18)</f>
        <v>28406.1744</v>
      </c>
      <c r="D28" s="19">
        <f>D6+(8*D18)</f>
        <v>36799.7490909091</v>
      </c>
      <c r="E28" s="19">
        <f>E6+(8*E18)</f>
        <v>69401.1744</v>
      </c>
      <c r="F28" s="17"/>
      <c r="G28" s="17"/>
    </row>
    <row r="29" ht="20.05" customHeight="1">
      <c r="A29" s="25"/>
      <c r="B29" s="15"/>
      <c r="C29" s="19"/>
      <c r="D29" s="19"/>
      <c r="E29" s="19"/>
      <c r="F29" s="17"/>
      <c r="G29" s="17"/>
    </row>
    <row r="30" ht="20.05" customHeight="1">
      <c r="A30" s="25"/>
      <c r="B30" s="15"/>
      <c r="C30" s="19"/>
      <c r="D30" s="19"/>
      <c r="E30" s="19"/>
      <c r="F30" s="17"/>
      <c r="G30" s="17"/>
    </row>
    <row r="31" ht="44.05" customHeight="1">
      <c r="A31" t="s" s="14">
        <v>35</v>
      </c>
      <c r="B31" s="15"/>
      <c r="C31" s="19"/>
      <c r="D31" s="19"/>
      <c r="E31" s="19">
        <f>D28-C28</f>
        <v>8393.574690909099</v>
      </c>
      <c r="F31" s="17"/>
      <c r="G31" s="17"/>
    </row>
    <row r="32" ht="20.05" customHeight="1">
      <c r="A32" t="s" s="14">
        <v>36</v>
      </c>
      <c r="B32" s="15"/>
      <c r="C32" s="19"/>
      <c r="D32" s="19"/>
      <c r="E32" s="19">
        <f>E31/8</f>
        <v>1049.196836363640</v>
      </c>
      <c r="F32" s="17"/>
      <c r="G32" s="17"/>
    </row>
    <row r="33" ht="20.05" customHeight="1">
      <c r="A33" s="25"/>
      <c r="B33" s="15"/>
      <c r="C33" s="17"/>
      <c r="D33" s="17"/>
      <c r="E33" s="17"/>
      <c r="F33" s="17"/>
      <c r="G33" s="17"/>
    </row>
    <row r="34" ht="20.05" customHeight="1">
      <c r="A34" s="25"/>
      <c r="B34" s="15"/>
      <c r="C34" s="17"/>
      <c r="D34" s="17"/>
      <c r="E34" s="17"/>
      <c r="F34" s="17"/>
      <c r="G34" s="17"/>
    </row>
    <row r="35" ht="20.05" customHeight="1">
      <c r="A35" s="25"/>
      <c r="B35" s="15"/>
      <c r="C35" s="17"/>
      <c r="D35" s="17"/>
      <c r="E35" s="17"/>
      <c r="F35" s="17"/>
      <c r="G35" s="17"/>
    </row>
    <row r="36" ht="20.05" customHeight="1">
      <c r="A36" s="25"/>
      <c r="B36" s="15"/>
      <c r="C36" s="17"/>
      <c r="D36" s="17"/>
      <c r="E36" s="17"/>
      <c r="F36" s="17"/>
      <c r="G36" s="17"/>
    </row>
    <row r="37" ht="20.05" customHeight="1">
      <c r="A37" s="25"/>
      <c r="B37" s="15"/>
      <c r="C37" s="17"/>
      <c r="D37" s="17"/>
      <c r="E37" s="17"/>
      <c r="F37" s="17"/>
      <c r="G37" s="17"/>
    </row>
    <row r="38" ht="20.05" customHeight="1">
      <c r="A38" s="25"/>
      <c r="B38" s="15"/>
      <c r="C38" s="17"/>
      <c r="D38" s="17"/>
      <c r="E38" s="17"/>
      <c r="F38" s="17"/>
      <c r="G38" s="17"/>
    </row>
    <row r="39" ht="20.05" customHeight="1">
      <c r="A39" s="25"/>
      <c r="B39" s="15"/>
      <c r="C39" s="17"/>
      <c r="D39" s="17"/>
      <c r="E39" s="17"/>
      <c r="F39" s="17"/>
      <c r="G39" s="17"/>
    </row>
    <row r="40" ht="20.05" customHeight="1">
      <c r="A40" s="25"/>
      <c r="B40" s="15"/>
      <c r="C40" s="17"/>
      <c r="D40" s="17"/>
      <c r="E40" s="17"/>
      <c r="F40" s="17"/>
      <c r="G40" s="17"/>
    </row>
    <row r="41" ht="20.05" customHeight="1">
      <c r="A41" s="25"/>
      <c r="B41" s="15"/>
      <c r="C41" s="17"/>
      <c r="D41" s="17"/>
      <c r="E41" s="17"/>
      <c r="F41" s="17"/>
      <c r="G41" s="17"/>
    </row>
    <row r="42" ht="20.05" customHeight="1">
      <c r="A42" s="25"/>
      <c r="B42" s="15"/>
      <c r="C42" s="17"/>
      <c r="D42" s="17"/>
      <c r="E42" s="17"/>
      <c r="F42" s="17"/>
      <c r="G42" s="17"/>
    </row>
    <row r="43" ht="20.05" customHeight="1">
      <c r="A43" s="25"/>
      <c r="B43" s="15"/>
      <c r="C43" s="17"/>
      <c r="D43" s="17"/>
      <c r="E43" s="17"/>
      <c r="F43" s="17"/>
      <c r="G43" s="17"/>
    </row>
    <row r="44" ht="20.05" customHeight="1">
      <c r="A44" s="25"/>
      <c r="B44" s="15"/>
      <c r="C44" s="17"/>
      <c r="D44" s="17"/>
      <c r="E44" s="17"/>
      <c r="F44" s="17"/>
      <c r="G44" s="17"/>
    </row>
    <row r="45" ht="20.05" customHeight="1">
      <c r="A45" s="25"/>
      <c r="B45" s="15"/>
      <c r="C45" s="17"/>
      <c r="D45" s="17"/>
      <c r="E45" s="17"/>
      <c r="F45" s="17"/>
      <c r="G45" s="17"/>
    </row>
    <row r="46" ht="20.05" customHeight="1">
      <c r="A46" s="25"/>
      <c r="B46" s="15"/>
      <c r="C46" s="17"/>
      <c r="D46" s="17"/>
      <c r="E46" s="17"/>
      <c r="F46" s="17"/>
      <c r="G46" s="17"/>
    </row>
    <row r="47" ht="20.05" customHeight="1">
      <c r="A47" s="25"/>
      <c r="B47" s="15"/>
      <c r="C47" s="17"/>
      <c r="D47" s="17"/>
      <c r="E47" s="17"/>
      <c r="F47" s="17"/>
      <c r="G47" s="17"/>
    </row>
    <row r="48" ht="20.05" customHeight="1">
      <c r="A48" s="25"/>
      <c r="B48" s="15"/>
      <c r="C48" s="17"/>
      <c r="D48" s="17"/>
      <c r="E48" s="17"/>
      <c r="F48" s="17"/>
      <c r="G48" s="17"/>
    </row>
    <row r="49" ht="20.05" customHeight="1">
      <c r="A49" s="25"/>
      <c r="B49" s="15"/>
      <c r="C49" s="17"/>
      <c r="D49" s="17"/>
      <c r="E49" s="17"/>
      <c r="F49" s="17"/>
      <c r="G49" s="17"/>
    </row>
    <row r="50" ht="20.05" customHeight="1">
      <c r="A50" s="25"/>
      <c r="B50" s="15"/>
      <c r="C50" s="17"/>
      <c r="D50" s="17"/>
      <c r="E50" s="17"/>
      <c r="F50" s="17"/>
      <c r="G50" s="17"/>
    </row>
    <row r="51" ht="20.05" customHeight="1">
      <c r="A51" s="25"/>
      <c r="B51" s="15"/>
      <c r="C51" s="17"/>
      <c r="D51" s="17"/>
      <c r="E51" s="17"/>
      <c r="F51" s="17"/>
      <c r="G51" s="17"/>
    </row>
    <row r="52" ht="20.05" customHeight="1">
      <c r="A52" s="25"/>
      <c r="B52" s="15"/>
      <c r="C52" s="17"/>
      <c r="D52" s="17"/>
      <c r="E52" s="17"/>
      <c r="F52" s="17"/>
      <c r="G52" s="17"/>
    </row>
    <row r="53" ht="20.05" customHeight="1">
      <c r="A53" s="25"/>
      <c r="B53" s="15"/>
      <c r="C53" s="17"/>
      <c r="D53" s="17"/>
      <c r="E53" s="17"/>
      <c r="F53" s="17"/>
      <c r="G53" s="17"/>
    </row>
    <row r="54" ht="20.05" customHeight="1">
      <c r="A54" s="25"/>
      <c r="B54" s="15"/>
      <c r="C54" s="17"/>
      <c r="D54" s="17"/>
      <c r="E54" s="17"/>
      <c r="F54" s="17"/>
      <c r="G54" s="17"/>
    </row>
    <row r="55" ht="20.05" customHeight="1">
      <c r="A55" s="25"/>
      <c r="B55" s="15"/>
      <c r="C55" s="17"/>
      <c r="D55" s="17"/>
      <c r="E55" s="17"/>
      <c r="F55" s="17"/>
      <c r="G55" s="17"/>
    </row>
    <row r="56" ht="20.05" customHeight="1">
      <c r="A56" s="25"/>
      <c r="B56" s="15"/>
      <c r="C56" s="17"/>
      <c r="D56" s="17"/>
      <c r="E56" s="17"/>
      <c r="F56" s="17"/>
      <c r="G56" s="17"/>
    </row>
    <row r="57" ht="20.05" customHeight="1">
      <c r="A57" s="25"/>
      <c r="B57" s="15"/>
      <c r="C57" s="17"/>
      <c r="D57" s="17"/>
      <c r="E57" s="17"/>
      <c r="F57" s="17"/>
      <c r="G57" s="17"/>
    </row>
    <row r="58" ht="20.05" customHeight="1">
      <c r="A58" s="25"/>
      <c r="B58" s="15"/>
      <c r="C58" s="17"/>
      <c r="D58" s="17"/>
      <c r="E58" s="17"/>
      <c r="F58" s="17"/>
      <c r="G58" s="17"/>
    </row>
    <row r="59" ht="20.05" customHeight="1">
      <c r="A59" s="25"/>
      <c r="B59" s="15"/>
      <c r="C59" s="17"/>
      <c r="D59" s="17"/>
      <c r="E59" s="17"/>
      <c r="F59" s="17"/>
      <c r="G59" s="17"/>
    </row>
    <row r="60" ht="20.05" customHeight="1">
      <c r="A60" s="25"/>
      <c r="B60" s="15"/>
      <c r="C60" s="17"/>
      <c r="D60" s="17"/>
      <c r="E60" s="17"/>
      <c r="F60" s="17"/>
      <c r="G60" s="17"/>
    </row>
    <row r="61" ht="20.05" customHeight="1">
      <c r="A61" s="25"/>
      <c r="B61" s="15"/>
      <c r="C61" s="17"/>
      <c r="D61" s="17"/>
      <c r="E61" s="17"/>
      <c r="F61" s="17"/>
      <c r="G61" s="17"/>
    </row>
    <row r="62" ht="20.05" customHeight="1">
      <c r="A62" s="25"/>
      <c r="B62" s="15"/>
      <c r="C62" s="17"/>
      <c r="D62" s="17"/>
      <c r="E62" s="17"/>
      <c r="F62" s="17"/>
      <c r="G62" s="17"/>
    </row>
    <row r="63" ht="20.05" customHeight="1">
      <c r="A63" s="25"/>
      <c r="B63" s="15"/>
      <c r="C63" s="17"/>
      <c r="D63" s="17"/>
      <c r="E63" s="17"/>
      <c r="F63" s="17"/>
      <c r="G63" s="17"/>
    </row>
    <row r="64" ht="20.05" customHeight="1">
      <c r="A64" s="25"/>
      <c r="B64" s="15"/>
      <c r="C64" s="17"/>
      <c r="D64" s="17"/>
      <c r="E64" s="17"/>
      <c r="F64" s="17"/>
      <c r="G64" s="17"/>
    </row>
    <row r="65" ht="20.05" customHeight="1">
      <c r="A65" s="25"/>
      <c r="B65" s="15"/>
      <c r="C65" s="17"/>
      <c r="D65" s="17"/>
      <c r="E65" s="17"/>
      <c r="F65" s="17"/>
      <c r="G65" s="17"/>
    </row>
    <row r="66" ht="20.05" customHeight="1">
      <c r="A66" s="25"/>
      <c r="B66" s="15"/>
      <c r="C66" s="17"/>
      <c r="D66" s="17"/>
      <c r="E66" s="17"/>
      <c r="F66" s="17"/>
      <c r="G66" s="17"/>
    </row>
    <row r="67" ht="20.05" customHeight="1">
      <c r="A67" s="25"/>
      <c r="B67" s="15"/>
      <c r="C67" s="17"/>
      <c r="D67" s="17"/>
      <c r="E67" s="17"/>
      <c r="F67" s="17"/>
      <c r="G67" s="17"/>
    </row>
  </sheetData>
  <mergeCells count="1">
    <mergeCell ref="A1:G1"/>
  </mergeCells>
  <hyperlinks>
    <hyperlink ref="A13" r:id="rId1" location="" tooltip="" display="https://www.fhwa.dot.gov/ohim/onh00/bar8.htm"/>
    <hyperlink ref="A14" r:id="rId2" location="" tooltip="" display="https://www.gasbuddy.com/usa"/>
  </hyperlink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drawing r:id="rId3"/>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